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1028" firstSheet="1" activeTab="1"/>
  </bookViews>
  <sheets>
    <sheet name="2019" sheetId="1" r:id="rId1"/>
    <sheet name="PLAN OBJAVA" sheetId="2" r:id="rId2"/>
  </sheets>
  <definedNames/>
  <calcPr fullCalcOnLoad="1"/>
</workbook>
</file>

<file path=xl/sharedStrings.xml><?xml version="1.0" encoding="utf-8"?>
<sst xmlns="http://schemas.openxmlformats.org/spreadsheetml/2006/main" count="129" uniqueCount="121">
  <si>
    <t>Prihod Lučka uprava - za pokriće hladnog pogona</t>
  </si>
  <si>
    <t>Prihod Lučka uprava - za izvršene radove i ulaganja</t>
  </si>
  <si>
    <t>Voda</t>
  </si>
  <si>
    <t>Uniforme - radna odjeća</t>
  </si>
  <si>
    <t>Sitan inventar</t>
  </si>
  <si>
    <t>Gorivo</t>
  </si>
  <si>
    <t>Trošak telefona</t>
  </si>
  <si>
    <t>Poštanski troškovi</t>
  </si>
  <si>
    <t>Ugovori o djelu</t>
  </si>
  <si>
    <t>Reprezentacija</t>
  </si>
  <si>
    <t>Troškovi osiguranja</t>
  </si>
  <si>
    <t>Troškovi platnog prometa</t>
  </si>
  <si>
    <t>Ostali porezi</t>
  </si>
  <si>
    <t>Troškovi koncesije</t>
  </si>
  <si>
    <t>Usluga održavanja software-a i web stranica</t>
  </si>
  <si>
    <t>UKUPNO PRIHODI</t>
  </si>
  <si>
    <t>UKUPNO RASHODI</t>
  </si>
  <si>
    <t>Amortizacija</t>
  </si>
  <si>
    <t>Troškovi plaća - luka</t>
  </si>
  <si>
    <t>RAZLIKA - DOBIT / GUBITAK TEKUĆE GODINE</t>
  </si>
  <si>
    <t xml:space="preserve">Materijal i usluge održavanja </t>
  </si>
  <si>
    <t>Prihodi od naplate parkirališta</t>
  </si>
  <si>
    <t>Usluge student servisa(luka)</t>
  </si>
  <si>
    <t>Usluge student servisa(parking)</t>
  </si>
  <si>
    <t>Usluge zaštitara svakodnevno od 0-24,na poziv + noćni od 11 do 07 svakodnevno</t>
  </si>
  <si>
    <t>Računovodstvo</t>
  </si>
  <si>
    <t>Prihod Općina Medulin - za izvršene radove i ulaganja</t>
  </si>
  <si>
    <t xml:space="preserve">Struja </t>
  </si>
  <si>
    <t>4160, 41601, 41602</t>
  </si>
  <si>
    <t>Konzultantske usluge - parking</t>
  </si>
  <si>
    <t>Odvjetničke i javnobilježničke usluge</t>
  </si>
  <si>
    <t>Naknada za rad nadzorni odbor</t>
  </si>
  <si>
    <t>4640, 4641, 4649</t>
  </si>
  <si>
    <t>4660, 4663, 4669, 4670</t>
  </si>
  <si>
    <t>4730, 4740,4742, 4799</t>
  </si>
  <si>
    <t>LU</t>
  </si>
  <si>
    <t>OM</t>
  </si>
  <si>
    <t>LU - HP</t>
  </si>
  <si>
    <t>PAR</t>
  </si>
  <si>
    <t>KONTO</t>
  </si>
  <si>
    <t>Ostali rashodi</t>
  </si>
  <si>
    <t>Prijevoz na posao</t>
  </si>
  <si>
    <t>Kamate na kredit i ostale kamate</t>
  </si>
  <si>
    <t>4620, 4624</t>
  </si>
  <si>
    <t>4180, 4181, 4630, 4631</t>
  </si>
  <si>
    <t>4615, 4616</t>
  </si>
  <si>
    <t>Prigodne nagrade i darovi zaposlenicima</t>
  </si>
  <si>
    <t>Troškovi oglašavanja u tisku</t>
  </si>
  <si>
    <t>4014, 4172</t>
  </si>
  <si>
    <t>4063, 4075, 4077</t>
  </si>
  <si>
    <t>4010,4011, 4013</t>
  </si>
  <si>
    <t>Uredski materijal i sredstva za čišćenje</t>
  </si>
  <si>
    <t>4001, 4002, 4003, 4004, 4011,4120, 4121</t>
  </si>
  <si>
    <t>Troškovi promidžbe - kalendari i dr.</t>
  </si>
  <si>
    <t>4150, 4158</t>
  </si>
  <si>
    <t>4163, 4169</t>
  </si>
  <si>
    <t>Naknada za upotrebu privatnog automobila u poslovne svrhe i dr. troškovi putovanja</t>
  </si>
  <si>
    <t>4600-4607</t>
  </si>
  <si>
    <t>4690-4691</t>
  </si>
  <si>
    <t>Stručno osposobljavanje, časopisi i stručna literatura</t>
  </si>
  <si>
    <t>4692, 4697</t>
  </si>
  <si>
    <t>Usluge čišćenja</t>
  </si>
  <si>
    <t>Trtoškovi fotokopiranja, prijepisa, naljepnice, fotografije</t>
  </si>
  <si>
    <t>NV prodane robe - piće</t>
  </si>
  <si>
    <t>Usluge student servisa(bar)</t>
  </si>
  <si>
    <t>FINANCIJSKI PLAN BUŽA d.o.o. ZA 2019. GODINU</t>
  </si>
  <si>
    <t>Prihodi Malin</t>
  </si>
  <si>
    <t>Prihodi Platza</t>
  </si>
  <si>
    <t>BAR MALIN</t>
  </si>
  <si>
    <t>BAR PLATZA</t>
  </si>
  <si>
    <t>Najam prostora</t>
  </si>
  <si>
    <t>Projektiranje, analize, studije</t>
  </si>
  <si>
    <t>Prihod Lučka uprava - za izvršene radove i ulaganja - kredit</t>
  </si>
  <si>
    <t>Ulaganje u luku</t>
  </si>
  <si>
    <t>Troškovi tiska i uveza</t>
  </si>
  <si>
    <t>Održavanje plovnog puta</t>
  </si>
  <si>
    <t>Nadoknada štete drugim osobama</t>
  </si>
  <si>
    <t>FINANCIJSKI PLAN BUŽA d.o.o. ZA 2021. GODINU</t>
  </si>
  <si>
    <t>Prihodi od prodaje usluga</t>
  </si>
  <si>
    <t>Prihodi od prodaje proizvoda</t>
  </si>
  <si>
    <t>Prihodi od zakupa i najmova</t>
  </si>
  <si>
    <t>Troškovi sirovine i materijala</t>
  </si>
  <si>
    <t>Materijalni troškovi administracije, uprave i prodaje</t>
  </si>
  <si>
    <t>Trošak sitnog inventara, ambalaže i autoguma</t>
  </si>
  <si>
    <t>Energija</t>
  </si>
  <si>
    <t>Trošak telefona, pošte i prijevoza</t>
  </si>
  <si>
    <t>Troškovi vanjskih usluga</t>
  </si>
  <si>
    <t>Usluge održavanja i zaštite</t>
  </si>
  <si>
    <t>Usluge zakupa i najma</t>
  </si>
  <si>
    <t>Usluge promidžbe</t>
  </si>
  <si>
    <t>Intelektualne i ostale usluge</t>
  </si>
  <si>
    <t>Komunalne usluge</t>
  </si>
  <si>
    <t>Usluge reprezentacije</t>
  </si>
  <si>
    <t>Troškovi ostalih vanjskih usluga</t>
  </si>
  <si>
    <t>Neto plaće</t>
  </si>
  <si>
    <t>Doprinosi za zdravstveno osiguranje</t>
  </si>
  <si>
    <t>Troškovi poreza i prireza iz plaća</t>
  </si>
  <si>
    <t>Troškovi mirovinskog osiguranja</t>
  </si>
  <si>
    <t>Prihodi od prodaje proizvoda i usluga</t>
  </si>
  <si>
    <t>Materijalni troškovi</t>
  </si>
  <si>
    <t>Troškovi osoblja - plaće</t>
  </si>
  <si>
    <t>Ostali vanjski troškovi (troškovi usluga)</t>
  </si>
  <si>
    <t>Amortizacija nematerijalne imovine</t>
  </si>
  <si>
    <t>Amortizacija materijalne imovine</t>
  </si>
  <si>
    <t>Putni troškovi</t>
  </si>
  <si>
    <t>Nadoknade troškova, darovi i potpore</t>
  </si>
  <si>
    <t>Nadoknade članovima uprave</t>
  </si>
  <si>
    <t>Premije osiguranja</t>
  </si>
  <si>
    <t>Bankovne usluge i troškovi platnog prometa</t>
  </si>
  <si>
    <t>Članarine, porezi i slična davanja</t>
  </si>
  <si>
    <t>Troškovi prava korištenja</t>
  </si>
  <si>
    <t>Ostali troškovi poslovanja</t>
  </si>
  <si>
    <t>Financijski rashodi</t>
  </si>
  <si>
    <t>Kamate iz odnosa s nepovezanim poduzećima</t>
  </si>
  <si>
    <t>Ostali poslovni rashodi</t>
  </si>
  <si>
    <t>rashodi od prodaje dugotrajne imovine</t>
  </si>
  <si>
    <t>BUŽA d.o.o.</t>
  </si>
  <si>
    <t>Medulin, Centar 223</t>
  </si>
  <si>
    <t>OIB: 79654853311</t>
  </si>
  <si>
    <t>OPIS</t>
  </si>
  <si>
    <t>IZNOS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</si>
</sst>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" fontId="2" fillId="33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35" borderId="0" xfId="0" applyFont="1" applyFill="1" applyAlignment="1">
      <alignment/>
    </xf>
    <xf numFmtId="0" fontId="6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4" fontId="2" fillId="34" borderId="10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36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wrapText="1"/>
    </xf>
    <xf numFmtId="4" fontId="2" fillId="36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2" fillId="37" borderId="10" xfId="0" applyFont="1" applyFill="1" applyBorder="1" applyAlignment="1">
      <alignment horizontal="center"/>
    </xf>
    <xf numFmtId="4" fontId="2" fillId="37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43" sqref="B43"/>
    </sheetView>
  </sheetViews>
  <sheetFormatPr defaultColWidth="9.140625" defaultRowHeight="12.75"/>
  <cols>
    <col min="1" max="1" width="9.57421875" style="10" customWidth="1"/>
    <col min="2" max="2" width="37.7109375" style="7" customWidth="1"/>
    <col min="3" max="3" width="13.57421875" style="0" customWidth="1"/>
    <col min="4" max="4" width="11.7109375" style="0" bestFit="1" customWidth="1"/>
    <col min="5" max="5" width="13.140625" style="0" customWidth="1"/>
    <col min="6" max="6" width="10.7109375" style="0" customWidth="1"/>
    <col min="7" max="7" width="11.57421875" style="0" customWidth="1"/>
    <col min="8" max="8" width="13.7109375" style="0" customWidth="1"/>
    <col min="9" max="9" width="12.28125" style="0" customWidth="1"/>
  </cols>
  <sheetData>
    <row r="1" spans="1:9" ht="13.5">
      <c r="A1" s="66" t="s">
        <v>65</v>
      </c>
      <c r="B1" s="66"/>
      <c r="C1" s="66"/>
      <c r="D1" s="66"/>
      <c r="E1" s="66"/>
      <c r="F1" s="66"/>
      <c r="G1" s="66"/>
      <c r="H1" s="66"/>
      <c r="I1" s="66"/>
    </row>
    <row r="3" spans="1:2" s="4" customFormat="1" ht="12.75">
      <c r="A3" s="9"/>
      <c r="B3" s="8"/>
    </row>
    <row r="5" ht="12.75">
      <c r="C5" s="3"/>
    </row>
    <row r="6" spans="4:9" ht="12.75">
      <c r="D6" s="12" t="s">
        <v>37</v>
      </c>
      <c r="E6" s="12" t="s">
        <v>35</v>
      </c>
      <c r="F6" s="12" t="s">
        <v>36</v>
      </c>
      <c r="G6" s="12" t="s">
        <v>68</v>
      </c>
      <c r="H6" s="12" t="s">
        <v>69</v>
      </c>
      <c r="I6" s="12" t="s">
        <v>38</v>
      </c>
    </row>
    <row r="7" spans="1:9" s="2" customFormat="1" ht="12.75">
      <c r="A7" s="14" t="s">
        <v>39</v>
      </c>
      <c r="B7" s="15" t="s">
        <v>15</v>
      </c>
      <c r="C7" s="5">
        <f aca="true" t="shared" si="0" ref="C7:I7">SUM(C8:C14)</f>
        <v>7138000</v>
      </c>
      <c r="D7" s="5">
        <f t="shared" si="0"/>
        <v>600000</v>
      </c>
      <c r="E7" s="5">
        <f t="shared" si="0"/>
        <v>3280000</v>
      </c>
      <c r="F7" s="5">
        <f t="shared" si="0"/>
        <v>500000</v>
      </c>
      <c r="G7" s="5">
        <f t="shared" si="0"/>
        <v>980000</v>
      </c>
      <c r="H7" s="5">
        <f t="shared" si="0"/>
        <v>888000</v>
      </c>
      <c r="I7" s="5">
        <f t="shared" si="0"/>
        <v>890000</v>
      </c>
    </row>
    <row r="8" spans="1:9" ht="26.25">
      <c r="A8" s="11">
        <v>75171</v>
      </c>
      <c r="B8" s="16" t="s">
        <v>0</v>
      </c>
      <c r="C8" s="6">
        <f aca="true" t="shared" si="1" ref="C8:C14">SUM(D8:I8)</f>
        <v>600000</v>
      </c>
      <c r="D8" s="6">
        <v>600000</v>
      </c>
      <c r="E8" s="6"/>
      <c r="F8" s="6"/>
      <c r="G8" s="6"/>
      <c r="H8" s="6"/>
      <c r="I8" s="6"/>
    </row>
    <row r="9" spans="1:9" ht="26.25">
      <c r="A9" s="11">
        <v>75172</v>
      </c>
      <c r="B9" s="16" t="s">
        <v>1</v>
      </c>
      <c r="C9" s="6">
        <f t="shared" si="1"/>
        <v>650000</v>
      </c>
      <c r="D9" s="6"/>
      <c r="E9" s="6">
        <v>650000</v>
      </c>
      <c r="F9" s="6"/>
      <c r="G9" s="6"/>
      <c r="H9" s="6"/>
      <c r="I9" s="6"/>
    </row>
    <row r="10" spans="1:9" ht="26.25">
      <c r="A10" s="11"/>
      <c r="B10" s="27" t="s">
        <v>72</v>
      </c>
      <c r="C10" s="6">
        <f t="shared" si="1"/>
        <v>2630000</v>
      </c>
      <c r="D10" s="6"/>
      <c r="E10" s="6">
        <f>2600000+30000</f>
        <v>2630000</v>
      </c>
      <c r="F10" s="6"/>
      <c r="G10" s="6"/>
      <c r="H10" s="6"/>
      <c r="I10" s="6"/>
    </row>
    <row r="11" spans="1:9" ht="26.25">
      <c r="A11" s="11">
        <v>75174</v>
      </c>
      <c r="B11" s="16" t="s">
        <v>26</v>
      </c>
      <c r="C11" s="6">
        <f t="shared" si="1"/>
        <v>500000</v>
      </c>
      <c r="D11" s="6"/>
      <c r="E11" s="6"/>
      <c r="F11" s="6">
        <v>500000</v>
      </c>
      <c r="G11" s="6"/>
      <c r="H11" s="6"/>
      <c r="I11" s="6"/>
    </row>
    <row r="12" spans="1:9" ht="12.75">
      <c r="A12" s="26">
        <v>75175</v>
      </c>
      <c r="B12" s="19" t="s">
        <v>66</v>
      </c>
      <c r="C12" s="6">
        <f t="shared" si="1"/>
        <v>980000</v>
      </c>
      <c r="D12" s="6"/>
      <c r="E12" s="6"/>
      <c r="F12" s="6"/>
      <c r="G12" s="6">
        <f>350000+360000+210000+60000</f>
        <v>980000</v>
      </c>
      <c r="H12" s="6"/>
      <c r="I12" s="6"/>
    </row>
    <row r="13" spans="1:9" ht="12.75">
      <c r="A13" s="26"/>
      <c r="B13" s="19" t="s">
        <v>67</v>
      </c>
      <c r="C13" s="6">
        <f t="shared" si="1"/>
        <v>888000</v>
      </c>
      <c r="D13" s="6"/>
      <c r="E13" s="6"/>
      <c r="F13" s="6"/>
      <c r="G13" s="6"/>
      <c r="H13" s="6">
        <v>888000</v>
      </c>
      <c r="I13" s="6"/>
    </row>
    <row r="14" spans="1:9" ht="12.75">
      <c r="A14" s="11">
        <v>75175</v>
      </c>
      <c r="B14" s="16" t="s">
        <v>21</v>
      </c>
      <c r="C14" s="6">
        <f t="shared" si="1"/>
        <v>890000</v>
      </c>
      <c r="D14" s="23"/>
      <c r="E14" s="6"/>
      <c r="F14" s="6"/>
      <c r="G14" s="6"/>
      <c r="H14" s="6"/>
      <c r="I14" s="6">
        <v>890000</v>
      </c>
    </row>
    <row r="15" spans="2:3" ht="12.75">
      <c r="B15" s="17"/>
      <c r="C15" s="1"/>
    </row>
    <row r="16" spans="1:9" ht="12.75">
      <c r="A16" s="14" t="s">
        <v>39</v>
      </c>
      <c r="B16" s="18" t="s">
        <v>16</v>
      </c>
      <c r="C16" s="5">
        <f aca="true" t="shared" si="2" ref="C16:I16">SUM(C17:C58)</f>
        <v>6798900</v>
      </c>
      <c r="D16" s="5">
        <f t="shared" si="2"/>
        <v>600000</v>
      </c>
      <c r="E16" s="5">
        <f t="shared" si="2"/>
        <v>3280000</v>
      </c>
      <c r="F16" s="5">
        <f t="shared" si="2"/>
        <v>500000</v>
      </c>
      <c r="G16" s="5">
        <f t="shared" si="2"/>
        <v>1078000</v>
      </c>
      <c r="H16" s="5">
        <f t="shared" si="2"/>
        <v>836500</v>
      </c>
      <c r="I16" s="5">
        <f t="shared" si="2"/>
        <v>504400</v>
      </c>
    </row>
    <row r="17" spans="1:9" ht="41.25">
      <c r="A17" s="11" t="s">
        <v>52</v>
      </c>
      <c r="B17" s="19" t="s">
        <v>20</v>
      </c>
      <c r="C17" s="24">
        <f>SUM(D17:I17)</f>
        <v>627700</v>
      </c>
      <c r="D17" s="25"/>
      <c r="E17" s="25">
        <v>136000</v>
      </c>
      <c r="F17" s="25">
        <v>151700</v>
      </c>
      <c r="G17" s="25">
        <v>120000</v>
      </c>
      <c r="H17" s="25">
        <v>20000</v>
      </c>
      <c r="I17" s="25">
        <v>200000</v>
      </c>
    </row>
    <row r="18" spans="1:9" ht="12.75">
      <c r="A18" s="11"/>
      <c r="B18" s="19" t="s">
        <v>63</v>
      </c>
      <c r="C18" s="24">
        <f>SUM(D18:I18)</f>
        <v>700000</v>
      </c>
      <c r="D18" s="25"/>
      <c r="E18" s="25"/>
      <c r="F18" s="25"/>
      <c r="G18" s="25">
        <v>400000</v>
      </c>
      <c r="H18" s="25">
        <v>300000</v>
      </c>
      <c r="I18" s="25"/>
    </row>
    <row r="19" spans="1:9" ht="12.75">
      <c r="A19" s="11"/>
      <c r="B19" s="27" t="s">
        <v>73</v>
      </c>
      <c r="C19" s="24">
        <f>SUM(D19:I19)</f>
        <v>2600000</v>
      </c>
      <c r="D19" s="25"/>
      <c r="E19" s="25">
        <v>2600000</v>
      </c>
      <c r="F19" s="25"/>
      <c r="G19" s="25"/>
      <c r="H19" s="25"/>
      <c r="I19" s="25"/>
    </row>
    <row r="20" spans="1:9" ht="21">
      <c r="A20" s="11" t="s">
        <v>50</v>
      </c>
      <c r="B20" s="19" t="s">
        <v>51</v>
      </c>
      <c r="C20" s="24">
        <f>SUM(D20:I20)</f>
        <v>20000</v>
      </c>
      <c r="D20" s="13"/>
      <c r="E20" s="13">
        <v>10000</v>
      </c>
      <c r="F20" s="13">
        <v>10000</v>
      </c>
      <c r="G20" s="13"/>
      <c r="H20" s="13"/>
      <c r="I20" s="13"/>
    </row>
    <row r="21" spans="1:9" ht="12.75">
      <c r="A21" s="11" t="s">
        <v>48</v>
      </c>
      <c r="B21" s="16" t="s">
        <v>2</v>
      </c>
      <c r="C21" s="24">
        <f aca="true" t="shared" si="3" ref="C21:C26">SUM(D21:I21)</f>
        <v>120000</v>
      </c>
      <c r="D21" s="13"/>
      <c r="E21" s="13">
        <v>100000</v>
      </c>
      <c r="F21" s="13"/>
      <c r="G21" s="13"/>
      <c r="H21" s="13">
        <v>20000</v>
      </c>
      <c r="I21" s="13"/>
    </row>
    <row r="22" spans="1:9" ht="12.75">
      <c r="A22" s="11">
        <v>4015</v>
      </c>
      <c r="B22" s="16" t="s">
        <v>3</v>
      </c>
      <c r="C22" s="24">
        <f t="shared" si="3"/>
        <v>30000</v>
      </c>
      <c r="D22" s="13"/>
      <c r="E22" s="13">
        <v>10000</v>
      </c>
      <c r="F22" s="13"/>
      <c r="G22" s="28">
        <v>10000</v>
      </c>
      <c r="H22" s="28">
        <v>10000</v>
      </c>
      <c r="I22" s="13"/>
    </row>
    <row r="23" spans="1:9" ht="12.75">
      <c r="A23" s="11">
        <v>4040</v>
      </c>
      <c r="B23" s="16" t="s">
        <v>4</v>
      </c>
      <c r="C23" s="24">
        <f t="shared" si="3"/>
        <v>22000</v>
      </c>
      <c r="D23" s="13"/>
      <c r="E23" s="13">
        <v>7000</v>
      </c>
      <c r="F23" s="13">
        <v>5000</v>
      </c>
      <c r="G23" s="28">
        <v>5000</v>
      </c>
      <c r="H23" s="28">
        <v>5000</v>
      </c>
      <c r="I23" s="13"/>
    </row>
    <row r="24" spans="1:9" ht="12.75">
      <c r="A24" s="11">
        <v>4060</v>
      </c>
      <c r="B24" s="19" t="s">
        <v>27</v>
      </c>
      <c r="C24" s="24">
        <f t="shared" si="3"/>
        <v>26000</v>
      </c>
      <c r="D24" s="13"/>
      <c r="E24" s="13">
        <v>11000</v>
      </c>
      <c r="F24" s="13"/>
      <c r="G24" s="13"/>
      <c r="H24" s="13">
        <v>15000</v>
      </c>
      <c r="I24" s="13"/>
    </row>
    <row r="25" spans="1:9" ht="21">
      <c r="A25" s="11" t="s">
        <v>49</v>
      </c>
      <c r="B25" s="16" t="s">
        <v>5</v>
      </c>
      <c r="C25" s="24">
        <f t="shared" si="3"/>
        <v>4000</v>
      </c>
      <c r="D25" s="13"/>
      <c r="E25" s="13">
        <v>4000</v>
      </c>
      <c r="F25" s="13"/>
      <c r="G25" s="13"/>
      <c r="H25" s="13"/>
      <c r="I25" s="13"/>
    </row>
    <row r="26" spans="1:9" ht="12.75">
      <c r="A26" s="11">
        <v>4100</v>
      </c>
      <c r="B26" s="16" t="s">
        <v>6</v>
      </c>
      <c r="C26" s="24">
        <f t="shared" si="3"/>
        <v>17000</v>
      </c>
      <c r="D26" s="13"/>
      <c r="E26" s="13">
        <v>13000</v>
      </c>
      <c r="F26" s="13">
        <v>4000</v>
      </c>
      <c r="G26" s="13"/>
      <c r="H26" s="13"/>
      <c r="I26" s="13"/>
    </row>
    <row r="27" spans="1:9" ht="12.75">
      <c r="A27" s="11">
        <v>4101</v>
      </c>
      <c r="B27" s="16" t="s">
        <v>7</v>
      </c>
      <c r="C27" s="24">
        <f aca="true" t="shared" si="4" ref="C27:C34">SUM(D27:I27)</f>
        <v>3000</v>
      </c>
      <c r="D27" s="13"/>
      <c r="E27" s="13"/>
      <c r="F27" s="13">
        <v>3000</v>
      </c>
      <c r="G27" s="13"/>
      <c r="H27" s="13"/>
      <c r="I27" s="13"/>
    </row>
    <row r="28" spans="1:9" ht="12.75">
      <c r="A28" s="11">
        <v>4112</v>
      </c>
      <c r="B28" s="16" t="s">
        <v>22</v>
      </c>
      <c r="C28" s="24">
        <f t="shared" si="4"/>
        <v>80000</v>
      </c>
      <c r="D28" s="13"/>
      <c r="E28" s="13">
        <v>80000</v>
      </c>
      <c r="F28" s="13"/>
      <c r="G28" s="13"/>
      <c r="H28" s="13"/>
      <c r="I28" s="13"/>
    </row>
    <row r="29" spans="1:9" ht="12.75">
      <c r="A29" s="11">
        <v>4113</v>
      </c>
      <c r="B29" s="16" t="s">
        <v>23</v>
      </c>
      <c r="C29" s="24">
        <f t="shared" si="4"/>
        <v>130000</v>
      </c>
      <c r="D29" s="13"/>
      <c r="E29" s="13"/>
      <c r="F29" s="13"/>
      <c r="G29" s="13"/>
      <c r="H29" s="13"/>
      <c r="I29" s="13">
        <v>130000</v>
      </c>
    </row>
    <row r="30" spans="1:9" ht="12.75">
      <c r="A30" s="11"/>
      <c r="B30" s="19" t="s">
        <v>64</v>
      </c>
      <c r="C30" s="24">
        <f t="shared" si="4"/>
        <v>114000</v>
      </c>
      <c r="D30" s="13"/>
      <c r="E30" s="13"/>
      <c r="F30" s="13"/>
      <c r="G30" s="13">
        <v>75000</v>
      </c>
      <c r="H30" s="13">
        <v>39000</v>
      </c>
      <c r="I30" s="13"/>
    </row>
    <row r="31" spans="1:9" ht="12.75">
      <c r="A31" s="11">
        <v>4114</v>
      </c>
      <c r="B31" s="27" t="s">
        <v>74</v>
      </c>
      <c r="C31" s="24">
        <f t="shared" si="4"/>
        <v>5000</v>
      </c>
      <c r="D31" s="13"/>
      <c r="E31" s="13"/>
      <c r="F31" s="13">
        <v>3000</v>
      </c>
      <c r="G31" s="13"/>
      <c r="H31" s="13">
        <v>2000</v>
      </c>
      <c r="I31" s="13"/>
    </row>
    <row r="32" spans="1:9" ht="12.75">
      <c r="A32" s="11">
        <v>4122</v>
      </c>
      <c r="B32" s="19" t="s">
        <v>61</v>
      </c>
      <c r="C32" s="24">
        <f t="shared" si="4"/>
        <v>35000</v>
      </c>
      <c r="D32" s="13"/>
      <c r="E32" s="13"/>
      <c r="F32" s="13">
        <v>10000</v>
      </c>
      <c r="G32" s="13">
        <v>2500</v>
      </c>
      <c r="H32" s="13">
        <v>2500</v>
      </c>
      <c r="I32" s="13">
        <v>20000</v>
      </c>
    </row>
    <row r="33" spans="1:9" ht="12.75">
      <c r="A33" s="11">
        <v>4123</v>
      </c>
      <c r="B33" s="16" t="s">
        <v>14</v>
      </c>
      <c r="C33" s="24">
        <f t="shared" si="4"/>
        <v>17000</v>
      </c>
      <c r="D33" s="13"/>
      <c r="E33" s="13"/>
      <c r="F33" s="13">
        <v>7000</v>
      </c>
      <c r="G33" s="13">
        <v>2000</v>
      </c>
      <c r="H33" s="13">
        <v>2000</v>
      </c>
      <c r="I33" s="13">
        <v>6000</v>
      </c>
    </row>
    <row r="34" spans="1:9" ht="26.25">
      <c r="A34" s="11">
        <v>4128</v>
      </c>
      <c r="B34" s="16" t="s">
        <v>24</v>
      </c>
      <c r="C34" s="24">
        <f t="shared" si="4"/>
        <v>180000</v>
      </c>
      <c r="D34" s="13"/>
      <c r="E34" s="13">
        <v>180000</v>
      </c>
      <c r="F34" s="13"/>
      <c r="G34" s="13"/>
      <c r="H34" s="13"/>
      <c r="I34" s="13"/>
    </row>
    <row r="35" spans="1:9" ht="12.75">
      <c r="A35" s="11"/>
      <c r="B35" s="19" t="s">
        <v>70</v>
      </c>
      <c r="C35" s="24">
        <f aca="true" t="shared" si="5" ref="C35:C45">SUM(D35:I35)</f>
        <v>100000</v>
      </c>
      <c r="D35" s="13"/>
      <c r="E35" s="13"/>
      <c r="F35" s="13"/>
      <c r="G35" s="13"/>
      <c r="H35" s="13">
        <v>100000</v>
      </c>
      <c r="I35" s="13"/>
    </row>
    <row r="36" spans="1:9" ht="12.75">
      <c r="A36" s="11" t="s">
        <v>54</v>
      </c>
      <c r="B36" s="19" t="s">
        <v>53</v>
      </c>
      <c r="C36" s="24">
        <f t="shared" si="5"/>
        <v>11400</v>
      </c>
      <c r="D36" s="13"/>
      <c r="E36" s="13"/>
      <c r="F36" s="13">
        <v>2400</v>
      </c>
      <c r="G36" s="13">
        <v>4500</v>
      </c>
      <c r="H36" s="13">
        <v>4500</v>
      </c>
      <c r="I36" s="13"/>
    </row>
    <row r="37" spans="1:9" ht="21">
      <c r="A37" s="11" t="s">
        <v>28</v>
      </c>
      <c r="B37" s="16" t="s">
        <v>8</v>
      </c>
      <c r="C37" s="24">
        <f t="shared" si="5"/>
        <v>80000</v>
      </c>
      <c r="D37" s="13"/>
      <c r="E37" s="13">
        <v>10000</v>
      </c>
      <c r="F37" s="13">
        <v>70000</v>
      </c>
      <c r="G37" s="13"/>
      <c r="H37" s="13"/>
      <c r="I37" s="13"/>
    </row>
    <row r="38" spans="1:9" ht="13.5" customHeight="1">
      <c r="A38" s="11" t="s">
        <v>55</v>
      </c>
      <c r="B38" s="19" t="s">
        <v>29</v>
      </c>
      <c r="C38" s="24">
        <f t="shared" si="5"/>
        <v>20000</v>
      </c>
      <c r="D38" s="13"/>
      <c r="E38" s="13"/>
      <c r="F38" s="13"/>
      <c r="G38" s="13"/>
      <c r="H38" s="13"/>
      <c r="I38" s="13">
        <v>20000</v>
      </c>
    </row>
    <row r="39" spans="1:9" ht="13.5" customHeight="1">
      <c r="A39" s="11"/>
      <c r="B39" s="19" t="s">
        <v>71</v>
      </c>
      <c r="C39" s="24">
        <f t="shared" si="5"/>
        <v>50000</v>
      </c>
      <c r="D39" s="13"/>
      <c r="E39" s="13"/>
      <c r="F39" s="13">
        <v>50000</v>
      </c>
      <c r="G39" s="13"/>
      <c r="H39" s="13"/>
      <c r="I39" s="13"/>
    </row>
    <row r="40" spans="1:9" ht="12.75">
      <c r="A40" s="11">
        <v>4164</v>
      </c>
      <c r="B40" s="16" t="s">
        <v>25</v>
      </c>
      <c r="C40" s="24">
        <f t="shared" si="5"/>
        <v>51600</v>
      </c>
      <c r="D40" s="13"/>
      <c r="E40" s="13">
        <v>6000</v>
      </c>
      <c r="F40" s="13">
        <v>24200</v>
      </c>
      <c r="G40" s="13">
        <v>5000</v>
      </c>
      <c r="H40" s="13">
        <v>5000</v>
      </c>
      <c r="I40" s="13">
        <v>11400</v>
      </c>
    </row>
    <row r="41" spans="1:9" ht="12.75">
      <c r="A41" s="11">
        <v>4167</v>
      </c>
      <c r="B41" s="19" t="s">
        <v>30</v>
      </c>
      <c r="C41" s="24">
        <f t="shared" si="5"/>
        <v>2000</v>
      </c>
      <c r="D41" s="13"/>
      <c r="E41" s="13"/>
      <c r="F41" s="13">
        <v>2000</v>
      </c>
      <c r="G41" s="13"/>
      <c r="H41" s="13"/>
      <c r="I41" s="13"/>
    </row>
    <row r="42" spans="1:9" ht="21">
      <c r="A42" s="11" t="s">
        <v>44</v>
      </c>
      <c r="B42" s="16" t="s">
        <v>9</v>
      </c>
      <c r="C42" s="24">
        <f t="shared" si="5"/>
        <v>70000</v>
      </c>
      <c r="D42" s="13"/>
      <c r="E42" s="13"/>
      <c r="F42" s="13">
        <v>20000</v>
      </c>
      <c r="G42" s="13"/>
      <c r="H42" s="13"/>
      <c r="I42" s="13">
        <v>50000</v>
      </c>
    </row>
    <row r="43" spans="1:9" ht="12.75">
      <c r="A43" s="11"/>
      <c r="B43" s="27" t="s">
        <v>75</v>
      </c>
      <c r="C43" s="24">
        <f t="shared" si="5"/>
        <v>50000</v>
      </c>
      <c r="D43" s="13"/>
      <c r="E43" s="13">
        <v>50000</v>
      </c>
      <c r="F43" s="13"/>
      <c r="G43" s="13"/>
      <c r="H43" s="13"/>
      <c r="I43" s="13"/>
    </row>
    <row r="44" spans="1:9" ht="12.75">
      <c r="A44" s="11">
        <v>4195</v>
      </c>
      <c r="B44" s="19" t="s">
        <v>47</v>
      </c>
      <c r="C44" s="24">
        <f t="shared" si="5"/>
        <v>0</v>
      </c>
      <c r="D44" s="13"/>
      <c r="E44" s="13"/>
      <c r="F44" s="13"/>
      <c r="G44" s="13"/>
      <c r="H44" s="13"/>
      <c r="I44" s="13"/>
    </row>
    <row r="45" spans="1:9" ht="26.25">
      <c r="A45" s="11">
        <v>4198</v>
      </c>
      <c r="B45" s="19" t="s">
        <v>62</v>
      </c>
      <c r="C45" s="24">
        <f t="shared" si="5"/>
        <v>0</v>
      </c>
      <c r="D45" s="13"/>
      <c r="E45" s="13"/>
      <c r="F45" s="13"/>
      <c r="G45" s="13"/>
      <c r="H45" s="13"/>
      <c r="I45" s="13"/>
    </row>
    <row r="46" spans="1:9" ht="12.75">
      <c r="A46" s="11">
        <v>4243.4244</v>
      </c>
      <c r="B46" s="16" t="s">
        <v>18</v>
      </c>
      <c r="C46" s="24">
        <f aca="true" t="shared" si="6" ref="C46:C58">SUM(D46:I46)</f>
        <v>1125000</v>
      </c>
      <c r="D46" s="13">
        <v>600000</v>
      </c>
      <c r="E46" s="13"/>
      <c r="F46" s="13"/>
      <c r="G46" s="13">
        <v>260000</v>
      </c>
      <c r="H46" s="13">
        <v>265000</v>
      </c>
      <c r="I46" s="13"/>
    </row>
    <row r="47" spans="1:9" ht="12.75">
      <c r="A47" s="11">
        <v>43</v>
      </c>
      <c r="B47" s="16" t="s">
        <v>17</v>
      </c>
      <c r="C47" s="24">
        <f t="shared" si="6"/>
        <v>110000</v>
      </c>
      <c r="D47" s="13"/>
      <c r="E47" s="13"/>
      <c r="F47" s="13"/>
      <c r="G47" s="13">
        <v>50000</v>
      </c>
      <c r="H47" s="13"/>
      <c r="I47" s="13">
        <v>60000</v>
      </c>
    </row>
    <row r="48" spans="1:9" ht="26.25">
      <c r="A48" s="11" t="s">
        <v>57</v>
      </c>
      <c r="B48" s="19" t="s">
        <v>56</v>
      </c>
      <c r="C48" s="24">
        <f t="shared" si="6"/>
        <v>15000</v>
      </c>
      <c r="D48" s="13"/>
      <c r="E48" s="13"/>
      <c r="F48" s="13">
        <v>15000</v>
      </c>
      <c r="G48" s="13"/>
      <c r="H48" s="13"/>
      <c r="I48" s="13"/>
    </row>
    <row r="49" spans="1:9" ht="12.75">
      <c r="A49" s="11">
        <v>4610</v>
      </c>
      <c r="B49" s="19" t="s">
        <v>41</v>
      </c>
      <c r="C49" s="24">
        <f t="shared" si="6"/>
        <v>15000</v>
      </c>
      <c r="D49" s="13"/>
      <c r="E49" s="13"/>
      <c r="F49" s="13"/>
      <c r="G49" s="13">
        <v>7500</v>
      </c>
      <c r="H49" s="13">
        <v>7500</v>
      </c>
      <c r="I49" s="13"/>
    </row>
    <row r="50" spans="1:9" ht="12.75">
      <c r="A50" s="11" t="s">
        <v>45</v>
      </c>
      <c r="B50" s="16" t="s">
        <v>46</v>
      </c>
      <c r="C50" s="24">
        <f t="shared" si="6"/>
        <v>75000</v>
      </c>
      <c r="D50" s="13"/>
      <c r="E50" s="13"/>
      <c r="F50" s="13">
        <v>37500</v>
      </c>
      <c r="G50" s="13"/>
      <c r="H50" s="13">
        <v>37500</v>
      </c>
      <c r="I50" s="13"/>
    </row>
    <row r="51" spans="1:9" ht="12.75">
      <c r="A51" s="11" t="s">
        <v>43</v>
      </c>
      <c r="B51" s="19" t="s">
        <v>31</v>
      </c>
      <c r="C51" s="24">
        <f t="shared" si="6"/>
        <v>72000</v>
      </c>
      <c r="D51" s="13"/>
      <c r="E51" s="13"/>
      <c r="F51" s="13">
        <v>72000</v>
      </c>
      <c r="G51" s="13"/>
      <c r="H51" s="13"/>
      <c r="I51" s="13"/>
    </row>
    <row r="52" spans="1:9" ht="21">
      <c r="A52" s="11" t="s">
        <v>32</v>
      </c>
      <c r="B52" s="16" t="s">
        <v>10</v>
      </c>
      <c r="C52" s="24">
        <f t="shared" si="6"/>
        <v>12500</v>
      </c>
      <c r="D52" s="13"/>
      <c r="E52" s="13">
        <v>5500</v>
      </c>
      <c r="F52" s="13"/>
      <c r="G52" s="13"/>
      <c r="H52" s="13"/>
      <c r="I52" s="13">
        <v>7000</v>
      </c>
    </row>
    <row r="53" spans="1:9" ht="12.75">
      <c r="A53" s="11">
        <v>4650</v>
      </c>
      <c r="B53" s="16" t="s">
        <v>11</v>
      </c>
      <c r="C53" s="24">
        <f t="shared" si="6"/>
        <v>8200</v>
      </c>
      <c r="D53" s="13"/>
      <c r="E53" s="13"/>
      <c r="F53" s="13">
        <v>8200</v>
      </c>
      <c r="G53" s="13"/>
      <c r="H53" s="13"/>
      <c r="I53" s="13"/>
    </row>
    <row r="54" spans="1:9" ht="21">
      <c r="A54" s="11" t="s">
        <v>33</v>
      </c>
      <c r="B54" s="16" t="s">
        <v>12</v>
      </c>
      <c r="C54" s="24">
        <f t="shared" si="6"/>
        <v>0</v>
      </c>
      <c r="D54" s="13"/>
      <c r="E54" s="13"/>
      <c r="F54" s="13"/>
      <c r="G54" s="13"/>
      <c r="H54" s="13"/>
      <c r="I54" s="13"/>
    </row>
    <row r="55" spans="1:9" ht="12.75">
      <c r="A55" s="11">
        <v>4680</v>
      </c>
      <c r="B55" s="16" t="s">
        <v>13</v>
      </c>
      <c r="C55" s="24">
        <f t="shared" si="6"/>
        <v>162500</v>
      </c>
      <c r="D55" s="13"/>
      <c r="E55" s="28">
        <v>27500</v>
      </c>
      <c r="F55" s="13"/>
      <c r="G55" s="13">
        <v>135000</v>
      </c>
      <c r="H55" s="13"/>
      <c r="I55" s="13"/>
    </row>
    <row r="56" spans="1:9" ht="26.25">
      <c r="A56" s="11" t="s">
        <v>58</v>
      </c>
      <c r="B56" s="19" t="s">
        <v>59</v>
      </c>
      <c r="C56" s="24">
        <f t="shared" si="6"/>
        <v>5000</v>
      </c>
      <c r="D56" s="13"/>
      <c r="E56" s="13"/>
      <c r="F56" s="13">
        <v>5000</v>
      </c>
      <c r="G56" s="13"/>
      <c r="H56" s="13"/>
      <c r="I56" s="13"/>
    </row>
    <row r="57" spans="1:9" ht="12.75">
      <c r="A57" s="11" t="s">
        <v>60</v>
      </c>
      <c r="B57" s="19" t="s">
        <v>40</v>
      </c>
      <c r="C57" s="24">
        <f t="shared" si="6"/>
        <v>3000</v>
      </c>
      <c r="D57" s="13"/>
      <c r="E57" s="13"/>
      <c r="F57" s="13"/>
      <c r="G57" s="13">
        <v>1500</v>
      </c>
      <c r="H57" s="13">
        <v>1500</v>
      </c>
      <c r="I57" s="13"/>
    </row>
    <row r="58" spans="1:9" ht="30.75">
      <c r="A58" s="11" t="s">
        <v>34</v>
      </c>
      <c r="B58" s="19" t="s">
        <v>42</v>
      </c>
      <c r="C58" s="24">
        <f t="shared" si="6"/>
        <v>30000</v>
      </c>
      <c r="D58" s="13"/>
      <c r="E58" s="13">
        <v>30000</v>
      </c>
      <c r="F58" s="13"/>
      <c r="G58" s="13"/>
      <c r="H58" s="13"/>
      <c r="I58" s="13"/>
    </row>
    <row r="59" ht="12.75">
      <c r="C59" s="1"/>
    </row>
    <row r="60" spans="1:9" ht="26.25">
      <c r="A60" s="20"/>
      <c r="B60" s="21" t="s">
        <v>19</v>
      </c>
      <c r="C60" s="22">
        <f aca="true" t="shared" si="7" ref="C60:I60">+C7-C16</f>
        <v>339100</v>
      </c>
      <c r="D60" s="22">
        <f t="shared" si="7"/>
        <v>0</v>
      </c>
      <c r="E60" s="22">
        <f t="shared" si="7"/>
        <v>0</v>
      </c>
      <c r="F60" s="22">
        <f t="shared" si="7"/>
        <v>0</v>
      </c>
      <c r="G60" s="22">
        <f t="shared" si="7"/>
        <v>-98000</v>
      </c>
      <c r="H60" s="22">
        <f t="shared" si="7"/>
        <v>51500</v>
      </c>
      <c r="I60" s="22">
        <f t="shared" si="7"/>
        <v>385600</v>
      </c>
    </row>
    <row r="61" ht="12.75">
      <c r="C61" s="1"/>
    </row>
    <row r="62" ht="12.75">
      <c r="C62" s="1"/>
    </row>
    <row r="64" ht="12.75">
      <c r="C64" s="1"/>
    </row>
  </sheetData>
  <sheetProtection/>
  <mergeCells count="1">
    <mergeCell ref="A1:I1"/>
  </mergeCells>
  <printOptions/>
  <pageMargins left="0.3937007874015748" right="0.15748031496062992" top="0.31496062992125984" bottom="0.74803149606299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53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9.140625" style="30" customWidth="1"/>
    <col min="2" max="2" width="57.28125" style="31" customWidth="1"/>
    <col min="3" max="3" width="15.57421875" style="33" customWidth="1"/>
    <col min="4" max="16384" width="9.140625" style="29" customWidth="1"/>
  </cols>
  <sheetData>
    <row r="1" spans="1:3" ht="12.75">
      <c r="A1" s="68" t="s">
        <v>116</v>
      </c>
      <c r="B1" s="68"/>
      <c r="C1" s="36"/>
    </row>
    <row r="2" spans="1:3" ht="12.75">
      <c r="A2" s="68" t="s">
        <v>117</v>
      </c>
      <c r="B2" s="68"/>
      <c r="C2" s="36"/>
    </row>
    <row r="3" spans="1:3" ht="12.75">
      <c r="A3" s="68" t="s">
        <v>118</v>
      </c>
      <c r="B3" s="68"/>
      <c r="C3" s="36"/>
    </row>
    <row r="4" spans="1:3" ht="12.75">
      <c r="A4" s="37"/>
      <c r="B4" s="38"/>
      <c r="C4" s="36"/>
    </row>
    <row r="5" spans="1:8" ht="12.75">
      <c r="A5" s="67" t="s">
        <v>77</v>
      </c>
      <c r="B5" s="67"/>
      <c r="C5" s="67"/>
      <c r="D5" s="35"/>
      <c r="E5" s="35"/>
      <c r="F5" s="35"/>
      <c r="G5" s="35"/>
      <c r="H5" s="35"/>
    </row>
    <row r="6" spans="1:3" ht="12.75">
      <c r="A6" s="37"/>
      <c r="B6" s="38"/>
      <c r="C6" s="36"/>
    </row>
    <row r="7" spans="1:3" ht="12.75">
      <c r="A7" s="39"/>
      <c r="B7" s="40"/>
      <c r="C7" s="36"/>
    </row>
    <row r="8" spans="1:3" ht="24" customHeight="1">
      <c r="A8" s="64" t="s">
        <v>39</v>
      </c>
      <c r="B8" s="64" t="s">
        <v>119</v>
      </c>
      <c r="C8" s="65" t="s">
        <v>120</v>
      </c>
    </row>
    <row r="9" spans="1:3" s="32" customFormat="1" ht="24" customHeight="1">
      <c r="A9" s="41"/>
      <c r="B9" s="63" t="s">
        <v>15</v>
      </c>
      <c r="C9" s="42">
        <f>+C10</f>
        <v>5910100</v>
      </c>
    </row>
    <row r="10" spans="1:3" s="32" customFormat="1" ht="12.75">
      <c r="A10" s="43">
        <v>75</v>
      </c>
      <c r="B10" s="44" t="s">
        <v>98</v>
      </c>
      <c r="C10" s="45">
        <f>SUM(C11:C13)</f>
        <v>5910100</v>
      </c>
    </row>
    <row r="11" spans="1:3" ht="12.75">
      <c r="A11" s="46">
        <v>750</v>
      </c>
      <c r="B11" s="47" t="s">
        <v>79</v>
      </c>
      <c r="C11" s="48">
        <v>1250000</v>
      </c>
    </row>
    <row r="12" spans="1:45" s="34" customFormat="1" ht="12.75">
      <c r="A12" s="49">
        <v>751</v>
      </c>
      <c r="B12" s="50" t="s">
        <v>78</v>
      </c>
      <c r="C12" s="51">
        <v>4654100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</row>
    <row r="13" spans="1:3" ht="12.75">
      <c r="A13" s="46">
        <v>756</v>
      </c>
      <c r="B13" s="47" t="s">
        <v>80</v>
      </c>
      <c r="C13" s="48">
        <v>6000</v>
      </c>
    </row>
    <row r="14" spans="1:3" ht="27" customHeight="1">
      <c r="A14" s="41"/>
      <c r="B14" s="52" t="s">
        <v>16</v>
      </c>
      <c r="C14" s="53">
        <f>+C15+C20+C30+C35+C38+C47+C49+C51</f>
        <v>5196950</v>
      </c>
    </row>
    <row r="15" spans="1:45" s="34" customFormat="1" ht="12.75">
      <c r="A15" s="43">
        <v>40</v>
      </c>
      <c r="B15" s="44" t="s">
        <v>99</v>
      </c>
      <c r="C15" s="45">
        <f>SUM(C16:C19)</f>
        <v>968300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</row>
    <row r="16" spans="1:45" s="34" customFormat="1" ht="12.75">
      <c r="A16" s="49">
        <v>400</v>
      </c>
      <c r="B16" s="50" t="s">
        <v>81</v>
      </c>
      <c r="C16" s="51">
        <v>795000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</row>
    <row r="17" spans="1:45" s="34" customFormat="1" ht="12.75">
      <c r="A17" s="49">
        <v>401</v>
      </c>
      <c r="B17" s="50" t="s">
        <v>82</v>
      </c>
      <c r="C17" s="51">
        <v>111300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</row>
    <row r="18" spans="1:45" s="34" customFormat="1" ht="12.75">
      <c r="A18" s="49">
        <v>404</v>
      </c>
      <c r="B18" s="50" t="s">
        <v>83</v>
      </c>
      <c r="C18" s="51">
        <v>33000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</row>
    <row r="19" spans="1:3" ht="12.75">
      <c r="A19" s="46">
        <v>406</v>
      </c>
      <c r="B19" s="47" t="s">
        <v>84</v>
      </c>
      <c r="C19" s="48">
        <v>29000</v>
      </c>
    </row>
    <row r="20" spans="1:3" s="32" customFormat="1" ht="12.75">
      <c r="A20" s="54">
        <v>41</v>
      </c>
      <c r="B20" s="12" t="s">
        <v>101</v>
      </c>
      <c r="C20" s="55">
        <f>SUM(C21:C29)</f>
        <v>997250</v>
      </c>
    </row>
    <row r="21" spans="1:3" ht="12.75">
      <c r="A21" s="46">
        <v>410</v>
      </c>
      <c r="B21" s="47" t="s">
        <v>85</v>
      </c>
      <c r="C21" s="48">
        <v>45500</v>
      </c>
    </row>
    <row r="22" spans="1:3" ht="12.75">
      <c r="A22" s="46">
        <v>411</v>
      </c>
      <c r="B22" s="47" t="s">
        <v>86</v>
      </c>
      <c r="C22" s="48">
        <v>406900</v>
      </c>
    </row>
    <row r="23" spans="1:3" ht="12.75">
      <c r="A23" s="46">
        <v>412</v>
      </c>
      <c r="B23" s="47" t="s">
        <v>87</v>
      </c>
      <c r="C23" s="48">
        <v>262500</v>
      </c>
    </row>
    <row r="24" spans="1:3" ht="12.75">
      <c r="A24" s="46">
        <v>414</v>
      </c>
      <c r="B24" s="47" t="s">
        <v>88</v>
      </c>
      <c r="C24" s="48">
        <v>8000</v>
      </c>
    </row>
    <row r="25" spans="1:3" ht="12.75">
      <c r="A25" s="46">
        <v>415</v>
      </c>
      <c r="B25" s="47" t="s">
        <v>89</v>
      </c>
      <c r="C25" s="48">
        <v>7000</v>
      </c>
    </row>
    <row r="26" spans="1:3" ht="12.75">
      <c r="A26" s="46">
        <v>416</v>
      </c>
      <c r="B26" s="47" t="s">
        <v>90</v>
      </c>
      <c r="C26" s="48">
        <v>238000</v>
      </c>
    </row>
    <row r="27" spans="1:3" ht="12.75">
      <c r="A27" s="46">
        <v>417</v>
      </c>
      <c r="B27" s="47" t="s">
        <v>91</v>
      </c>
      <c r="C27" s="48">
        <v>7350</v>
      </c>
    </row>
    <row r="28" spans="1:3" ht="12.75">
      <c r="A28" s="46">
        <v>418</v>
      </c>
      <c r="B28" s="47" t="s">
        <v>92</v>
      </c>
      <c r="C28" s="48">
        <v>15000</v>
      </c>
    </row>
    <row r="29" spans="1:3" ht="12.75">
      <c r="A29" s="46">
        <v>419</v>
      </c>
      <c r="B29" s="48" t="s">
        <v>93</v>
      </c>
      <c r="C29" s="48">
        <v>7000</v>
      </c>
    </row>
    <row r="30" spans="1:3" s="32" customFormat="1" ht="12.75">
      <c r="A30" s="54">
        <v>42</v>
      </c>
      <c r="B30" s="55" t="s">
        <v>100</v>
      </c>
      <c r="C30" s="55">
        <f>SUM(C31:C34)</f>
        <v>1050000</v>
      </c>
    </row>
    <row r="31" spans="1:3" ht="12.75">
      <c r="A31" s="46">
        <v>420</v>
      </c>
      <c r="B31" s="48" t="s">
        <v>94</v>
      </c>
      <c r="C31" s="48">
        <v>660000</v>
      </c>
    </row>
    <row r="32" spans="1:3" ht="12.75">
      <c r="A32" s="46">
        <v>424</v>
      </c>
      <c r="B32" s="48" t="s">
        <v>95</v>
      </c>
      <c r="C32" s="48">
        <v>148500</v>
      </c>
    </row>
    <row r="33" spans="1:3" ht="12.75">
      <c r="A33" s="46">
        <v>425</v>
      </c>
      <c r="B33" s="48" t="s">
        <v>96</v>
      </c>
      <c r="C33" s="48">
        <v>63000</v>
      </c>
    </row>
    <row r="34" spans="1:3" ht="12.75">
      <c r="A34" s="46">
        <v>426</v>
      </c>
      <c r="B34" s="48" t="s">
        <v>97</v>
      </c>
      <c r="C34" s="48">
        <v>178500</v>
      </c>
    </row>
    <row r="35" spans="1:3" s="32" customFormat="1" ht="12.75">
      <c r="A35" s="54">
        <v>43</v>
      </c>
      <c r="B35" s="12" t="s">
        <v>17</v>
      </c>
      <c r="C35" s="55">
        <f>SUM(C36:C37)</f>
        <v>224200</v>
      </c>
    </row>
    <row r="36" spans="1:3" ht="12.75">
      <c r="A36" s="46">
        <v>430</v>
      </c>
      <c r="B36" s="47" t="s">
        <v>102</v>
      </c>
      <c r="C36" s="48">
        <v>8700</v>
      </c>
    </row>
    <row r="37" spans="1:3" ht="12.75">
      <c r="A37" s="46">
        <v>431</v>
      </c>
      <c r="B37" s="47" t="s">
        <v>103</v>
      </c>
      <c r="C37" s="48">
        <f>224200-8700</f>
        <v>215500</v>
      </c>
    </row>
    <row r="38" spans="1:3" s="32" customFormat="1" ht="12.75">
      <c r="A38" s="54">
        <v>46</v>
      </c>
      <c r="B38" s="12" t="s">
        <v>111</v>
      </c>
      <c r="C38" s="55">
        <f>SUM(C39:C46)</f>
        <v>458200</v>
      </c>
    </row>
    <row r="39" spans="1:3" ht="12.75">
      <c r="A39" s="46">
        <v>460</v>
      </c>
      <c r="B39" s="47" t="s">
        <v>104</v>
      </c>
      <c r="C39" s="48">
        <v>17000</v>
      </c>
    </row>
    <row r="40" spans="1:3" ht="12.75">
      <c r="A40" s="46">
        <v>461</v>
      </c>
      <c r="B40" s="47" t="s">
        <v>105</v>
      </c>
      <c r="C40" s="48">
        <v>40600</v>
      </c>
    </row>
    <row r="41" spans="1:3" ht="12.75">
      <c r="A41" s="46">
        <v>462</v>
      </c>
      <c r="B41" s="47" t="s">
        <v>106</v>
      </c>
      <c r="C41" s="48">
        <v>41000</v>
      </c>
    </row>
    <row r="42" spans="1:3" ht="12.75">
      <c r="A42" s="46">
        <v>464</v>
      </c>
      <c r="B42" s="47" t="s">
        <v>107</v>
      </c>
      <c r="C42" s="48">
        <v>55000</v>
      </c>
    </row>
    <row r="43" spans="1:3" ht="12.75">
      <c r="A43" s="46">
        <v>465</v>
      </c>
      <c r="B43" s="47" t="s">
        <v>108</v>
      </c>
      <c r="C43" s="48">
        <v>36600</v>
      </c>
    </row>
    <row r="44" spans="1:3" ht="12.75">
      <c r="A44" s="46">
        <v>466</v>
      </c>
      <c r="B44" s="47" t="s">
        <v>109</v>
      </c>
      <c r="C44" s="48">
        <v>90000</v>
      </c>
    </row>
    <row r="45" spans="1:3" ht="12.75">
      <c r="A45" s="46">
        <v>468</v>
      </c>
      <c r="B45" s="47" t="s">
        <v>110</v>
      </c>
      <c r="C45" s="48">
        <v>168500</v>
      </c>
    </row>
    <row r="46" spans="1:3" ht="12.75">
      <c r="A46" s="46">
        <v>469</v>
      </c>
      <c r="B46" s="47" t="s">
        <v>111</v>
      </c>
      <c r="C46" s="48">
        <v>9500</v>
      </c>
    </row>
    <row r="47" spans="1:3" s="32" customFormat="1" ht="12.75">
      <c r="A47" s="54">
        <v>47</v>
      </c>
      <c r="B47" s="12" t="s">
        <v>112</v>
      </c>
      <c r="C47" s="55">
        <f>+C48</f>
        <v>58000</v>
      </c>
    </row>
    <row r="48" spans="1:3" ht="12.75">
      <c r="A48" s="46">
        <v>473</v>
      </c>
      <c r="B48" s="47" t="s">
        <v>113</v>
      </c>
      <c r="C48" s="48">
        <v>58000</v>
      </c>
    </row>
    <row r="49" spans="1:3" s="32" customFormat="1" ht="12.75">
      <c r="A49" s="54">
        <v>48</v>
      </c>
      <c r="B49" s="12" t="s">
        <v>114</v>
      </c>
      <c r="C49" s="55">
        <f>+C50</f>
        <v>10000</v>
      </c>
    </row>
    <row r="50" spans="1:3" ht="12.75">
      <c r="A50" s="56">
        <v>484</v>
      </c>
      <c r="B50" s="57" t="s">
        <v>76</v>
      </c>
      <c r="C50" s="48">
        <v>10000</v>
      </c>
    </row>
    <row r="51" spans="1:3" s="32" customFormat="1" ht="12.75">
      <c r="A51" s="58">
        <v>73</v>
      </c>
      <c r="B51" s="59" t="s">
        <v>114</v>
      </c>
      <c r="C51" s="55">
        <f>+C52</f>
        <v>1431000</v>
      </c>
    </row>
    <row r="52" spans="1:3" ht="12.75">
      <c r="A52" s="46">
        <v>730</v>
      </c>
      <c r="B52" s="47" t="s">
        <v>115</v>
      </c>
      <c r="C52" s="48">
        <v>1431000</v>
      </c>
    </row>
    <row r="53" spans="1:3" ht="23.25" customHeight="1">
      <c r="A53" s="60"/>
      <c r="B53" s="61" t="s">
        <v>19</v>
      </c>
      <c r="C53" s="62">
        <f>+C9-C14</f>
        <v>713150</v>
      </c>
    </row>
  </sheetData>
  <sheetProtection password="C6DF" sheet="1" formatCells="0" formatColumns="0" formatRows="0" insertColumns="0" insertRows="0" insertHyperlinks="0" deleteColumns="0" deleteRows="0" sort="0" autoFilter="0" pivotTables="0"/>
  <mergeCells count="4">
    <mergeCell ref="A5:C5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</dc:creator>
  <cp:keywords/>
  <dc:description/>
  <cp:lastModifiedBy>Korisnik</cp:lastModifiedBy>
  <cp:lastPrinted>2020-09-24T08:15:59Z</cp:lastPrinted>
  <dcterms:created xsi:type="dcterms:W3CDTF">2009-11-25T09:07:49Z</dcterms:created>
  <dcterms:modified xsi:type="dcterms:W3CDTF">2023-01-14T07:51:48Z</dcterms:modified>
  <cp:category/>
  <cp:version/>
  <cp:contentType/>
  <cp:contentStatus/>
</cp:coreProperties>
</file>